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июнь\"/>
    </mc:Choice>
  </mc:AlternateContent>
  <bookViews>
    <workbookView xWindow="0" yWindow="0" windowWidth="28800" windowHeight="11430"/>
  </bookViews>
  <sheets>
    <sheet name="Приложение" sheetId="3" r:id="rId1"/>
  </sheets>
  <definedNames>
    <definedName name="_xlnm.Print_Area" localSheetId="0">Приложение!$A$1:$H$45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3" l="1"/>
  <c r="G14" i="3" l="1"/>
  <c r="E41" i="3" l="1"/>
  <c r="G40" i="3"/>
  <c r="G31" i="3"/>
  <c r="G16" i="3"/>
  <c r="E16" i="3"/>
  <c r="D9" i="3"/>
  <c r="D11" i="3" l="1"/>
  <c r="D36" i="3"/>
  <c r="D35" i="3"/>
  <c r="D28" i="3"/>
  <c r="D24" i="3" s="1"/>
  <c r="E40" i="3" l="1"/>
  <c r="G32" i="3"/>
  <c r="G38" i="3"/>
  <c r="G30" i="3" l="1"/>
  <c r="G13" i="3"/>
  <c r="E38" i="3"/>
  <c r="E43" i="3" l="1"/>
  <c r="E39" i="3"/>
  <c r="C28" i="3"/>
  <c r="C24" i="3" s="1"/>
  <c r="F36" i="3"/>
  <c r="F35" i="3"/>
  <c r="F28" i="3"/>
  <c r="F24" i="3" s="1"/>
  <c r="F19" i="3"/>
  <c r="F17" i="3" s="1"/>
  <c r="F11" i="3"/>
  <c r="F9" i="3"/>
  <c r="F7" i="3"/>
  <c r="F6" i="3" l="1"/>
  <c r="F5" i="3" s="1"/>
  <c r="F4" i="3" s="1"/>
  <c r="G43" i="3"/>
  <c r="C11" i="3"/>
  <c r="C35" i="3" l="1"/>
  <c r="C36" i="3"/>
  <c r="E31" i="3"/>
  <c r="E32" i="3" l="1"/>
  <c r="E30" i="3"/>
  <c r="E21" i="3"/>
  <c r="E20" i="3"/>
  <c r="D19" i="3"/>
  <c r="D17" i="3" s="1"/>
  <c r="C19" i="3"/>
  <c r="C17" i="3" s="1"/>
  <c r="G21" i="3"/>
  <c r="G20" i="3"/>
  <c r="G26" i="3"/>
  <c r="E28" i="3" l="1"/>
  <c r="C7" i="3"/>
  <c r="E36" i="3" l="1"/>
  <c r="G36" i="3"/>
  <c r="G39" i="3"/>
  <c r="G33" i="3"/>
  <c r="G28" i="3"/>
  <c r="G27" i="3"/>
  <c r="G25" i="3"/>
  <c r="G22" i="3"/>
  <c r="G19" i="3"/>
  <c r="G18" i="3"/>
  <c r="G15" i="3"/>
  <c r="G12" i="3"/>
  <c r="G10" i="3"/>
  <c r="G8" i="3"/>
  <c r="E8" i="3"/>
  <c r="E10" i="3"/>
  <c r="E35" i="3" l="1"/>
  <c r="G35" i="3"/>
  <c r="G9" i="3"/>
  <c r="E33" i="3"/>
  <c r="E27" i="3"/>
  <c r="E26" i="3"/>
  <c r="E25" i="3"/>
  <c r="E22" i="3"/>
  <c r="E19" i="3"/>
  <c r="E18" i="3"/>
  <c r="E15" i="3"/>
  <c r="E12" i="3"/>
  <c r="D7" i="3"/>
  <c r="D6" i="3" s="1"/>
  <c r="D5" i="3" s="1"/>
  <c r="C9" i="3"/>
  <c r="C6" i="3" l="1"/>
  <c r="G17" i="3"/>
  <c r="E9" i="3"/>
  <c r="G7" i="3"/>
  <c r="G24" i="3"/>
  <c r="G11" i="3"/>
  <c r="E24" i="3"/>
  <c r="E7" i="3"/>
  <c r="E11" i="3"/>
  <c r="E17" i="3"/>
  <c r="D4" i="3" l="1"/>
  <c r="C5" i="3"/>
  <c r="G6" i="3"/>
  <c r="E6" i="3"/>
  <c r="C4" i="3" l="1"/>
  <c r="G4" i="3"/>
  <c r="G5" i="3"/>
  <c r="E5" i="3"/>
  <c r="E4" i="3" l="1"/>
</calcChain>
</file>

<file path=xl/sharedStrings.xml><?xml version="1.0" encoding="utf-8"?>
<sst xmlns="http://schemas.openxmlformats.org/spreadsheetml/2006/main" count="86" uniqueCount="86">
  <si>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</si>
  <si>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</si>
  <si>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</si>
  <si>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</si>
  <si>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</si>
  <si>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</si>
  <si>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</si>
  <si>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</si>
  <si>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</si>
  <si>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</si>
  <si>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</si>
  <si>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</si>
  <si>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</si>
  <si>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</si>
  <si>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</si>
  <si>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</si>
  <si>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</si>
  <si>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</si>
  <si>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</si>
  <si>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</si>
  <si>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</si>
  <si>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</si>
  <si>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</si>
  <si>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</si>
  <si>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</si>
  <si>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</si>
  <si>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</si>
  <si>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</si>
  <si>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</si>
  <si>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</si>
  <si>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</si>
  <si>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</si>
  <si>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</si>
  <si>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</si>
  <si>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</si>
  <si>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</si>
  <si>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</si>
  <si>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</si>
  <si>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</si>
  <si>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</si>
  <si>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</si>
  <si>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</si>
  <si>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</si>
  <si>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</si>
  <si>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</si>
  <si>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</si>
  <si>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</si>
  <si>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</si>
  <si>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</si>
  <si>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</si>
  <si>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</si>
  <si>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</si>
  <si>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</si>
  <si>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</si>
  <si>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</si>
  <si>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</si>
  <si>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</si>
  <si>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</si>
  <si>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</si>
  <si>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</si>
  <si>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</si>
  <si>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</si>
  <si>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</si>
  <si>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</si>
  <si>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</si>
  <si>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</si>
  <si>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</si>
  <si>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</si>
  <si>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</si>
  <si>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</si>
  <si>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</si>
  <si>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</si>
  <si>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</si>
  <si>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</si>
  <si>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</si>
  <si>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</si>
  <si>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</si>
  <si>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t>ПРОЧИЕ НЕНАЛОГОВЫЕ ДОХОДЫ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</si>
  <si>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2025 год</t>
    </r>
    <r>
      <rPr>
        <b/>
        <sz val="9"/>
        <rFont val="Calibri"/>
        <family val="2"/>
        <charset val="204"/>
      </rPr>
      <t>, 
тыс. руб.</t>
    </r>
  </si>
  <si>
    <t>2 03 00000 00 0000 150</t>
  </si>
  <si>
    <t>Безвозмездные поступления от государственных (муниципальных) организаций в бюджеты городских округов</t>
  </si>
  <si>
    <t>1 09 00000 00 0000 110</t>
  </si>
  <si>
    <t>Налог на прибыль организаций, зачислявшийся до 1 января 2005 года в местные бюджеты,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</si>
  <si>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01.07.2024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</si>
  <si>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01.07.2025</t>
    </r>
    <r>
      <rPr>
        <sz val="9"/>
        <rFont val="Calibri"/>
        <family val="2"/>
        <charset val="204"/>
      </rPr>
      <t xml:space="preserve">
тыс. руб.</t>
    </r>
  </si>
  <si>
    <t>Cведения об исполнении бюджета городского округа Реутов по доходам в разрезе видов доходов за II квартал 2025 года в сравнении с запланированными значениями на соответствующий период и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</si>
</sst>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_ ;[Red]\-#,##0.00\ 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7" fillId="0" borderId="29" xfId="0" applyNumberFormat="1" applyFont="1" applyBorder="1" applyAlignment="1">
      <alignment horizontal="right" vertical="center"/>
    </xf>
    <xf numFmtId="4" fontId="7" fillId="0" borderId="30" xfId="0" applyNumberFormat="1" applyFont="1" applyBorder="1" applyAlignment="1">
      <alignment horizontal="right" vertical="center"/>
    </xf>
    <xf numFmtId="4" fontId="7" fillId="0" borderId="27" xfId="0" applyNumberFormat="1" applyFont="1" applyFill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0" fillId="0" borderId="0" xfId="0" applyNumberFormat="1"/>
    <xf numFmtId="165" fontId="0" fillId="0" borderId="0" xfId="0" applyNumberFormat="1"/>
    <xf numFmtId="164" fontId="10" fillId="0" borderId="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5" fillId="3" borderId="32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 wrapText="1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164" fontId="10" fillId="3" borderId="25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7" fillId="0" borderId="0" xfId="0" applyNumberFormat="1" applyFont="1" applyBorder="1"/>
    <xf numFmtId="4" fontId="5" fillId="3" borderId="2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4" fontId="15" fillId="0" borderId="3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horizontal="right" vertical="center"/>
    </xf>
    <xf numFmtId="164" fontId="9" fillId="0" borderId="15" xfId="0" applyNumberFormat="1" applyFont="1" applyBorder="1" applyAlignment="1">
      <alignment horizontal="center" vertical="center"/>
    </xf>
    <xf numFmtId="0" fontId="4" fillId="3" borderId="38" xfId="0" applyFont="1" applyFill="1" applyBorder="1" applyAlignment="1">
      <alignment vertical="center" wrapText="1"/>
    </xf>
    <xf numFmtId="4" fontId="5" fillId="3" borderId="24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wrapText="1"/>
    </xf>
    <xf numFmtId="4" fontId="7" fillId="0" borderId="41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center" vertical="center"/>
    </xf>
    <xf numFmtId="164" fontId="8" fillId="0" borderId="37" xfId="0" applyNumberFormat="1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8" zoomScaleNormal="100" workbookViewId="0">
      <selection activeCell="G5" sqref="G5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" customWidth="1"/>
    <col min="10" max="10" width="19.5703125" customWidth="1"/>
    <col min="11" max="11" width="31.28515625" customWidth="1"/>
    <col min="14" max="14" width="14.7109375" customWidth="1"/>
  </cols>
  <sheetData>
    <row r="1" spans="1:14" ht="32.25" customHeight="1" x14ac:dyDescent="0.25">
      <c r="A1" s="130" t="s">
        <v>85</v>
      </c>
      <c r="B1" s="130"/>
      <c r="C1" s="130"/>
      <c r="D1" s="130"/>
      <c r="E1" s="130"/>
      <c r="F1" s="130"/>
      <c r="G1" s="130"/>
    </row>
    <row r="2" spans="1:14" ht="15.75" thickBot="1" x14ac:dyDescent="0.3">
      <c r="A2" s="130"/>
      <c r="B2" s="130"/>
      <c r="C2" s="130"/>
      <c r="D2" s="130"/>
      <c r="E2" s="130"/>
      <c r="F2" s="130"/>
      <c r="G2" s="130"/>
    </row>
    <row r="3" spans="1:14" ht="86.25" customHeight="1" thickBot="1" x14ac:dyDescent="0.3">
      <c r="A3" s="5" t="s">
        <v>0</v>
      </c>
      <c r="B3" s="5" t="s">
        <v>1</v>
      </c>
      <c r="C3" s="74" t="s">
        <v>78</v>
      </c>
      <c r="D3" s="76" t="s">
        <v>84</v>
      </c>
      <c r="E3" s="24" t="s">
        <v>69</v>
      </c>
      <c r="F3" s="77" t="s">
        <v>83</v>
      </c>
      <c r="G3" s="18" t="s">
        <v>2</v>
      </c>
      <c r="I3" s="3"/>
    </row>
    <row r="4" spans="1:14" ht="24.95" customHeight="1" thickBot="1" x14ac:dyDescent="0.3">
      <c r="A4" s="83"/>
      <c r="B4" s="84" t="s">
        <v>3</v>
      </c>
      <c r="C4" s="85">
        <f>SUM(C5,C35)</f>
        <v>6527776.2199999997</v>
      </c>
      <c r="D4" s="86">
        <f>SUM(D5,D35)</f>
        <v>3826199.7199999997</v>
      </c>
      <c r="E4" s="87">
        <f t="shared" ref="E4" si="0">D4/C4/100%</f>
        <v>0.5861413735779073</v>
      </c>
      <c r="F4" s="86">
        <f>SUM(F5,F35)</f>
        <v>3135355.5300000003</v>
      </c>
      <c r="G4" s="88">
        <f>D4/F4</f>
        <v>1.2203399848565177</v>
      </c>
      <c r="H4" s="109"/>
      <c r="I4" s="3"/>
      <c r="J4" s="81"/>
      <c r="K4" s="3"/>
    </row>
    <row r="5" spans="1:14" ht="24.95" customHeight="1" thickBot="1" x14ac:dyDescent="0.3">
      <c r="A5" s="89" t="s">
        <v>4</v>
      </c>
      <c r="B5" s="84" t="s">
        <v>5</v>
      </c>
      <c r="C5" s="123">
        <f>SUM(C6,C24)</f>
        <v>3016878.6</v>
      </c>
      <c r="D5" s="91">
        <f>SUM(D6,D24)</f>
        <v>1463246.47</v>
      </c>
      <c r="E5" s="92">
        <f t="shared" ref="E5" si="1">D5/C5/100%</f>
        <v>0.48502000378802113</v>
      </c>
      <c r="F5" s="91">
        <f>SUM(F6,F24)</f>
        <v>1443590.55</v>
      </c>
      <c r="G5" s="93">
        <f t="shared" ref="G5:G41" si="2">D5/F5</f>
        <v>1.0136159938148666</v>
      </c>
      <c r="H5" s="3"/>
      <c r="I5" s="79"/>
      <c r="J5" s="80"/>
      <c r="K5" s="3"/>
    </row>
    <row r="6" spans="1:14" ht="24.95" customHeight="1" thickBot="1" x14ac:dyDescent="0.3">
      <c r="A6" s="94"/>
      <c r="B6" s="84" t="s">
        <v>6</v>
      </c>
      <c r="C6" s="85">
        <f>SUM(C7,C9,C11,C17,C22:C22)</f>
        <v>2607249.6</v>
      </c>
      <c r="D6" s="86">
        <f>SUM(D7,D9,D11,D17,D22,D23)</f>
        <v>1150415.8299999998</v>
      </c>
      <c r="E6" s="87">
        <f t="shared" ref="E6:E10" si="3">D6/C6/100%</f>
        <v>0.44123732150539013</v>
      </c>
      <c r="F6" s="86">
        <f>SUM(F7,F9,F11,F17,F22)</f>
        <v>1168917.97</v>
      </c>
      <c r="G6" s="88">
        <f t="shared" si="2"/>
        <v>0.98417156680378515</v>
      </c>
    </row>
    <row r="7" spans="1:14" ht="24.95" customHeight="1" thickBot="1" x14ac:dyDescent="0.3">
      <c r="A7" s="94" t="s">
        <v>7</v>
      </c>
      <c r="B7" s="84" t="s">
        <v>8</v>
      </c>
      <c r="C7" s="85">
        <f>SUM(C8)</f>
        <v>925965</v>
      </c>
      <c r="D7" s="86">
        <f>SUM(D8)</f>
        <v>404910.14</v>
      </c>
      <c r="E7" s="87">
        <f t="shared" si="3"/>
        <v>0.43728449779419309</v>
      </c>
      <c r="F7" s="86">
        <f>SUM(F8)</f>
        <v>498714.06</v>
      </c>
      <c r="G7" s="88">
        <f t="shared" si="2"/>
        <v>0.81190841100409328</v>
      </c>
    </row>
    <row r="8" spans="1:14" ht="24.95" customHeight="1" thickBot="1" x14ac:dyDescent="0.3">
      <c r="A8" s="12" t="s">
        <v>9</v>
      </c>
      <c r="B8" s="13" t="s">
        <v>10</v>
      </c>
      <c r="C8" s="15">
        <v>925965</v>
      </c>
      <c r="D8" s="19">
        <v>404910.14</v>
      </c>
      <c r="E8" s="27">
        <f t="shared" si="3"/>
        <v>0.43728449779419309</v>
      </c>
      <c r="F8" s="19">
        <v>498714.06</v>
      </c>
      <c r="G8" s="68">
        <f t="shared" si="2"/>
        <v>0.81190841100409328</v>
      </c>
    </row>
    <row r="9" spans="1:14" ht="24.95" customHeight="1" thickBot="1" x14ac:dyDescent="0.3">
      <c r="A9" s="94" t="s">
        <v>11</v>
      </c>
      <c r="B9" s="84" t="s">
        <v>12</v>
      </c>
      <c r="C9" s="85">
        <f>SUM(C10)</f>
        <v>4492</v>
      </c>
      <c r="D9" s="86">
        <f>SUM(D10)</f>
        <v>1928.58</v>
      </c>
      <c r="E9" s="87">
        <f t="shared" si="3"/>
        <v>0.42933659839715049</v>
      </c>
      <c r="F9" s="86">
        <f>SUM(F10)</f>
        <v>2102.27</v>
      </c>
      <c r="G9" s="88">
        <f t="shared" si="2"/>
        <v>0.91737978470890991</v>
      </c>
      <c r="N9" s="4"/>
    </row>
    <row r="10" spans="1:14" ht="24.95" customHeight="1" thickBot="1" x14ac:dyDescent="0.3">
      <c r="A10" s="12" t="s">
        <v>13</v>
      </c>
      <c r="B10" s="13" t="s">
        <v>14</v>
      </c>
      <c r="C10" s="15">
        <v>4492</v>
      </c>
      <c r="D10" s="32">
        <v>1928.58</v>
      </c>
      <c r="E10" s="27">
        <f t="shared" si="3"/>
        <v>0.42933659839715049</v>
      </c>
      <c r="F10" s="32">
        <v>2102.27</v>
      </c>
      <c r="G10" s="68">
        <f t="shared" si="2"/>
        <v>0.91737978470890991</v>
      </c>
      <c r="I10" s="3"/>
      <c r="N10" s="3"/>
    </row>
    <row r="11" spans="1:14" ht="24.95" customHeight="1" thickBot="1" x14ac:dyDescent="0.3">
      <c r="A11" s="94" t="s">
        <v>15</v>
      </c>
      <c r="B11" s="95" t="s">
        <v>16</v>
      </c>
      <c r="C11" s="96">
        <f>SUM(C12:C16)</f>
        <v>1214315.6000000001</v>
      </c>
      <c r="D11" s="97">
        <f>SUM(D12:D16)</f>
        <v>609238</v>
      </c>
      <c r="E11" s="87">
        <f t="shared" ref="E11:E21" si="4">D11/C11/100%</f>
        <v>0.50171306372083169</v>
      </c>
      <c r="F11" s="86">
        <f>SUM(F12:F16)</f>
        <v>557553.62</v>
      </c>
      <c r="G11" s="88">
        <f t="shared" si="2"/>
        <v>1.0926984923889473</v>
      </c>
      <c r="N11" s="3"/>
    </row>
    <row r="12" spans="1:14" ht="24.95" customHeight="1" x14ac:dyDescent="0.25">
      <c r="A12" s="9" t="s">
        <v>17</v>
      </c>
      <c r="B12" s="57" t="s">
        <v>18</v>
      </c>
      <c r="C12" s="63">
        <v>1149160.6000000001</v>
      </c>
      <c r="D12" s="56">
        <v>561413.24</v>
      </c>
      <c r="E12" s="28">
        <f t="shared" si="4"/>
        <v>0.4885420192791155</v>
      </c>
      <c r="F12" s="22">
        <v>506734.15</v>
      </c>
      <c r="G12" s="69">
        <f t="shared" si="2"/>
        <v>1.1079048846421737</v>
      </c>
    </row>
    <row r="13" spans="1:14" ht="24.95" customHeight="1" x14ac:dyDescent="0.25">
      <c r="A13" s="2" t="s">
        <v>49</v>
      </c>
      <c r="B13" s="58" t="s">
        <v>46</v>
      </c>
      <c r="C13" s="64"/>
      <c r="D13" s="61">
        <v>41.38</v>
      </c>
      <c r="E13" s="29"/>
      <c r="F13" s="20">
        <v>590.54999999999995</v>
      </c>
      <c r="G13" s="70">
        <f t="shared" si="2"/>
        <v>7.0070273473880285E-2</v>
      </c>
      <c r="J13" t="s">
        <v>66</v>
      </c>
    </row>
    <row r="14" spans="1:14" ht="24.95" customHeight="1" x14ac:dyDescent="0.25">
      <c r="A14" s="6" t="s">
        <v>54</v>
      </c>
      <c r="B14" s="59" t="s">
        <v>55</v>
      </c>
      <c r="C14" s="65"/>
      <c r="D14" s="62">
        <v>64.62</v>
      </c>
      <c r="E14" s="25"/>
      <c r="F14" s="23">
        <v>191.63</v>
      </c>
      <c r="G14" s="70">
        <f t="shared" si="2"/>
        <v>0.33721233627302616</v>
      </c>
    </row>
    <row r="15" spans="1:14" ht="24.95" customHeight="1" x14ac:dyDescent="0.25">
      <c r="A15" s="6" t="s">
        <v>47</v>
      </c>
      <c r="B15" s="58" t="s">
        <v>48</v>
      </c>
      <c r="C15" s="66">
        <v>60864</v>
      </c>
      <c r="D15" s="61">
        <v>45264.51</v>
      </c>
      <c r="E15" s="29">
        <f t="shared" si="4"/>
        <v>0.7436992310725552</v>
      </c>
      <c r="F15" s="20">
        <v>48510.080000000002</v>
      </c>
      <c r="G15" s="70">
        <f t="shared" si="2"/>
        <v>0.93309493614522998</v>
      </c>
    </row>
    <row r="16" spans="1:14" ht="36.75" customHeight="1" thickBot="1" x14ac:dyDescent="0.3">
      <c r="A16" s="6" t="s">
        <v>74</v>
      </c>
      <c r="B16" s="60" t="s">
        <v>75</v>
      </c>
      <c r="C16" s="67">
        <v>4291</v>
      </c>
      <c r="D16" s="112">
        <v>2454.25</v>
      </c>
      <c r="E16" s="29">
        <f t="shared" si="4"/>
        <v>0.5719529247261711</v>
      </c>
      <c r="F16" s="19">
        <v>1527.21</v>
      </c>
      <c r="G16" s="70">
        <f t="shared" si="2"/>
        <v>1.6070154071804139</v>
      </c>
    </row>
    <row r="17" spans="1:14" ht="24.95" customHeight="1" thickBot="1" x14ac:dyDescent="0.3">
      <c r="A17" s="94" t="s">
        <v>19</v>
      </c>
      <c r="B17" s="84" t="s">
        <v>20</v>
      </c>
      <c r="C17" s="85">
        <f>SUM(C18:C19)</f>
        <v>439317</v>
      </c>
      <c r="D17" s="86">
        <f>SUM(D18:D19)</f>
        <v>111418.98</v>
      </c>
      <c r="E17" s="87">
        <f t="shared" si="4"/>
        <v>0.25361863984321115</v>
      </c>
      <c r="F17" s="86">
        <f>SUM(F18:F19)</f>
        <v>101359.03</v>
      </c>
      <c r="G17" s="88">
        <f t="shared" si="2"/>
        <v>1.09925065383913</v>
      </c>
    </row>
    <row r="18" spans="1:14" ht="24.95" customHeight="1" thickBot="1" x14ac:dyDescent="0.3">
      <c r="A18" s="12" t="s">
        <v>43</v>
      </c>
      <c r="B18" s="13" t="s">
        <v>42</v>
      </c>
      <c r="C18" s="15">
        <v>212053</v>
      </c>
      <c r="D18" s="35">
        <v>14201.31</v>
      </c>
      <c r="E18" s="27">
        <f t="shared" si="4"/>
        <v>6.6970568678585071E-2</v>
      </c>
      <c r="F18" s="35">
        <v>17634.939999999999</v>
      </c>
      <c r="G18" s="68">
        <f t="shared" si="2"/>
        <v>0.80529392217949147</v>
      </c>
    </row>
    <row r="19" spans="1:14" ht="24.95" customHeight="1" thickBot="1" x14ac:dyDescent="0.3">
      <c r="A19" s="94" t="s">
        <v>45</v>
      </c>
      <c r="B19" s="84" t="s">
        <v>44</v>
      </c>
      <c r="C19" s="85">
        <f>SUM(C20:C21)</f>
        <v>227264</v>
      </c>
      <c r="D19" s="86">
        <f>SUM(D20:D21)</f>
        <v>97217.67</v>
      </c>
      <c r="E19" s="87">
        <f t="shared" si="4"/>
        <v>0.42777417452830185</v>
      </c>
      <c r="F19" s="86">
        <f>SUM(F20:F21)</f>
        <v>83724.09</v>
      </c>
      <c r="G19" s="88">
        <f t="shared" si="2"/>
        <v>1.1611672339466454</v>
      </c>
    </row>
    <row r="20" spans="1:14" ht="24.95" customHeight="1" x14ac:dyDescent="0.25">
      <c r="A20" s="9" t="s">
        <v>57</v>
      </c>
      <c r="B20" s="10" t="s">
        <v>58</v>
      </c>
      <c r="C20" s="16">
        <v>204538</v>
      </c>
      <c r="D20" s="36">
        <v>97936.33</v>
      </c>
      <c r="E20" s="28">
        <f t="shared" si="4"/>
        <v>0.4788172857855264</v>
      </c>
      <c r="F20" s="36">
        <v>83208.09</v>
      </c>
      <c r="G20" s="128">
        <f t="shared" si="2"/>
        <v>1.1770049042106363</v>
      </c>
    </row>
    <row r="21" spans="1:14" ht="24.95" customHeight="1" thickBot="1" x14ac:dyDescent="0.3">
      <c r="A21" s="6" t="s">
        <v>56</v>
      </c>
      <c r="B21" s="8" t="s">
        <v>59</v>
      </c>
      <c r="C21" s="14">
        <v>22726</v>
      </c>
      <c r="D21" s="30">
        <v>-718.66</v>
      </c>
      <c r="E21" s="28">
        <f t="shared" si="4"/>
        <v>-3.1622810877409133E-2</v>
      </c>
      <c r="F21" s="30">
        <v>516</v>
      </c>
      <c r="G21" s="129">
        <f t="shared" si="2"/>
        <v>-1.3927519379844961</v>
      </c>
      <c r="H21" s="78"/>
      <c r="I21" s="4"/>
    </row>
    <row r="22" spans="1:14" ht="24.95" customHeight="1" thickBot="1" x14ac:dyDescent="0.3">
      <c r="A22" s="94" t="s">
        <v>21</v>
      </c>
      <c r="B22" s="84" t="s">
        <v>22</v>
      </c>
      <c r="C22" s="85">
        <v>23160</v>
      </c>
      <c r="D22" s="98">
        <v>22920.67</v>
      </c>
      <c r="E22" s="87">
        <f t="shared" ref="E22" si="5">D22/C22/100%</f>
        <v>0.98966623488773742</v>
      </c>
      <c r="F22" s="98">
        <v>9188.99</v>
      </c>
      <c r="G22" s="88">
        <f t="shared" si="2"/>
        <v>2.4943622748528402</v>
      </c>
    </row>
    <row r="23" spans="1:14" ht="60.75" customHeight="1" thickBot="1" x14ac:dyDescent="0.3">
      <c r="A23" s="94" t="s">
        <v>81</v>
      </c>
      <c r="B23" s="84" t="s">
        <v>82</v>
      </c>
      <c r="C23" s="110"/>
      <c r="D23" s="98">
        <v>-0.54</v>
      </c>
      <c r="E23" s="87"/>
      <c r="F23" s="98"/>
      <c r="G23" s="88"/>
    </row>
    <row r="24" spans="1:14" ht="24.95" customHeight="1" thickBot="1" x14ac:dyDescent="0.3">
      <c r="A24" s="83"/>
      <c r="B24" s="84" t="s">
        <v>23</v>
      </c>
      <c r="C24" s="86">
        <f>SUM(C25,C26,C27,C28,C33,C34)</f>
        <v>409629</v>
      </c>
      <c r="D24" s="86">
        <f>SUM(D25,D26,D27,D28,D33,D34)</f>
        <v>312830.64000000007</v>
      </c>
      <c r="E24" s="87">
        <f t="shared" ref="E24:E32" si="6">D24/C24/100%</f>
        <v>0.76369260965410179</v>
      </c>
      <c r="F24" s="86">
        <f>SUM(F25,F26,F27,F28,F33,F34)</f>
        <v>274672.58</v>
      </c>
      <c r="G24" s="88">
        <f t="shared" si="2"/>
        <v>1.1389219848592096</v>
      </c>
    </row>
    <row r="25" spans="1:14" ht="24.95" customHeight="1" thickBot="1" x14ac:dyDescent="0.3">
      <c r="A25" s="94" t="s">
        <v>24</v>
      </c>
      <c r="B25" s="84" t="s">
        <v>25</v>
      </c>
      <c r="C25" s="85">
        <v>324780</v>
      </c>
      <c r="D25" s="98">
        <v>210144.25</v>
      </c>
      <c r="E25" s="87">
        <f t="shared" si="6"/>
        <v>0.64703568569493197</v>
      </c>
      <c r="F25" s="98">
        <v>249129.55</v>
      </c>
      <c r="G25" s="88">
        <f t="shared" si="2"/>
        <v>0.84351394686017778</v>
      </c>
    </row>
    <row r="26" spans="1:14" ht="24.95" customHeight="1" thickBot="1" x14ac:dyDescent="0.3">
      <c r="A26" s="94" t="s">
        <v>26</v>
      </c>
      <c r="B26" s="84" t="s">
        <v>27</v>
      </c>
      <c r="C26" s="85">
        <v>304</v>
      </c>
      <c r="D26" s="98">
        <v>296.64</v>
      </c>
      <c r="E26" s="87">
        <f t="shared" si="6"/>
        <v>0.97578947368421043</v>
      </c>
      <c r="F26" s="98">
        <v>202.21</v>
      </c>
      <c r="G26" s="88">
        <f t="shared" si="2"/>
        <v>1.466989763117551</v>
      </c>
    </row>
    <row r="27" spans="1:14" ht="24.95" customHeight="1" thickBot="1" x14ac:dyDescent="0.3">
      <c r="A27" s="89" t="s">
        <v>28</v>
      </c>
      <c r="B27" s="90" t="s">
        <v>29</v>
      </c>
      <c r="C27" s="99">
        <v>200</v>
      </c>
      <c r="D27" s="100">
        <v>22652.14</v>
      </c>
      <c r="E27" s="92">
        <f t="shared" si="6"/>
        <v>113.2607</v>
      </c>
      <c r="F27" s="100">
        <v>1893.5</v>
      </c>
      <c r="G27" s="93">
        <f t="shared" si="2"/>
        <v>11.963105360443622</v>
      </c>
    </row>
    <row r="28" spans="1:14" ht="24.95" customHeight="1" thickBot="1" x14ac:dyDescent="0.3">
      <c r="A28" s="94" t="s">
        <v>30</v>
      </c>
      <c r="B28" s="120" t="s">
        <v>31</v>
      </c>
      <c r="C28" s="85">
        <f>SUM(C29:C32)</f>
        <v>72500</v>
      </c>
      <c r="D28" s="121">
        <f>SUM(D29:D32)</f>
        <v>63344.03</v>
      </c>
      <c r="E28" s="104">
        <f t="shared" si="6"/>
        <v>0.87371075862068959</v>
      </c>
      <c r="F28" s="122">
        <f>SUM(F29:F32)</f>
        <v>11148.55</v>
      </c>
      <c r="G28" s="93">
        <f t="shared" si="2"/>
        <v>5.6818178148727867</v>
      </c>
    </row>
    <row r="29" spans="1:14" ht="24.95" customHeight="1" x14ac:dyDescent="0.25">
      <c r="A29" s="113" t="s">
        <v>64</v>
      </c>
      <c r="B29" s="114" t="s">
        <v>61</v>
      </c>
      <c r="C29" s="115"/>
      <c r="D29" s="116"/>
      <c r="E29" s="117"/>
      <c r="F29" s="118"/>
      <c r="G29" s="119"/>
    </row>
    <row r="30" spans="1:14" ht="66" customHeight="1" x14ac:dyDescent="0.25">
      <c r="A30" s="33" t="s">
        <v>60</v>
      </c>
      <c r="B30" s="34" t="s">
        <v>62</v>
      </c>
      <c r="C30" s="37">
        <v>51800</v>
      </c>
      <c r="D30" s="38">
        <v>44767.66</v>
      </c>
      <c r="E30" s="72">
        <f t="shared" si="6"/>
        <v>0.86424054054054056</v>
      </c>
      <c r="F30" s="52">
        <v>1178.46</v>
      </c>
      <c r="G30" s="54">
        <f>D30/F30</f>
        <v>37.988272830643382</v>
      </c>
      <c r="K30" s="44"/>
    </row>
    <row r="31" spans="1:14" ht="48" customHeight="1" x14ac:dyDescent="0.25">
      <c r="A31" s="40" t="s">
        <v>70</v>
      </c>
      <c r="B31" s="41" t="s">
        <v>63</v>
      </c>
      <c r="C31" s="42">
        <v>12700</v>
      </c>
      <c r="D31" s="45">
        <v>3747.28</v>
      </c>
      <c r="E31" s="71">
        <f t="shared" si="6"/>
        <v>0.29506141732283464</v>
      </c>
      <c r="F31" s="53">
        <v>2717.7</v>
      </c>
      <c r="G31" s="54">
        <f>D31/F31</f>
        <v>1.3788424035029623</v>
      </c>
      <c r="N31" s="43"/>
    </row>
    <row r="32" spans="1:14" ht="57.75" customHeight="1" thickBot="1" x14ac:dyDescent="0.3">
      <c r="A32" s="33" t="s">
        <v>71</v>
      </c>
      <c r="B32" s="39" t="s">
        <v>65</v>
      </c>
      <c r="C32" s="37">
        <v>8000</v>
      </c>
      <c r="D32" s="38">
        <v>14829.09</v>
      </c>
      <c r="E32" s="73">
        <f t="shared" si="6"/>
        <v>1.8536362500000001</v>
      </c>
      <c r="F32" s="52">
        <v>7252.39</v>
      </c>
      <c r="G32" s="55">
        <f t="shared" ref="G32" si="7">D32/F32</f>
        <v>2.0447176723811045</v>
      </c>
    </row>
    <row r="33" spans="1:11" ht="24.95" customHeight="1" thickBot="1" x14ac:dyDescent="0.3">
      <c r="A33" s="94" t="s">
        <v>32</v>
      </c>
      <c r="B33" s="84" t="s">
        <v>33</v>
      </c>
      <c r="C33" s="85">
        <v>11835</v>
      </c>
      <c r="D33" s="101">
        <v>16393.580000000002</v>
      </c>
      <c r="E33" s="102">
        <f t="shared" ref="E33" si="8">D33/C33/100%</f>
        <v>1.3851778622729194</v>
      </c>
      <c r="F33" s="103">
        <v>12298.77</v>
      </c>
      <c r="G33" s="93">
        <f t="shared" si="2"/>
        <v>1.3329446765814794</v>
      </c>
    </row>
    <row r="34" spans="1:11" ht="24.95" customHeight="1" thickBot="1" x14ac:dyDescent="0.3">
      <c r="A34" s="94" t="s">
        <v>76</v>
      </c>
      <c r="B34" s="84" t="s">
        <v>77</v>
      </c>
      <c r="C34" s="85">
        <v>10</v>
      </c>
      <c r="D34" s="98"/>
      <c r="E34" s="104"/>
      <c r="F34" s="98"/>
      <c r="G34" s="93"/>
    </row>
    <row r="35" spans="1:11" ht="24.95" customHeight="1" thickBot="1" x14ac:dyDescent="0.3">
      <c r="A35" s="94" t="s">
        <v>34</v>
      </c>
      <c r="B35" s="84" t="s">
        <v>35</v>
      </c>
      <c r="C35" s="105">
        <f>SUM(C37:C43)</f>
        <v>3510897.6199999996</v>
      </c>
      <c r="D35" s="98">
        <f>SUM(D37:D43)</f>
        <v>2362953.25</v>
      </c>
      <c r="E35" s="87">
        <f t="shared" ref="E35:E36" si="9">D35/C35/100%</f>
        <v>0.67303393768571362</v>
      </c>
      <c r="F35" s="98">
        <f>SUM(F37:F43)</f>
        <v>1691764.98</v>
      </c>
      <c r="G35" s="88">
        <f t="shared" si="2"/>
        <v>1.3967384819610109</v>
      </c>
      <c r="H35" s="3"/>
      <c r="I35" s="3"/>
      <c r="J35" s="111"/>
      <c r="K35" s="81"/>
    </row>
    <row r="36" spans="1:11" ht="24.95" customHeight="1" thickBot="1" x14ac:dyDescent="0.3">
      <c r="A36" s="94" t="s">
        <v>36</v>
      </c>
      <c r="B36" s="84" t="s">
        <v>37</v>
      </c>
      <c r="C36" s="105">
        <f>SUM(C37:C40)</f>
        <v>3517162.82</v>
      </c>
      <c r="D36" s="98">
        <f>SUM(D37:D40)</f>
        <v>2372115.9300000002</v>
      </c>
      <c r="E36" s="87">
        <f t="shared" si="9"/>
        <v>0.67444018130499861</v>
      </c>
      <c r="F36" s="98">
        <f>SUM(F37:F40)</f>
        <v>1687616.31</v>
      </c>
      <c r="G36" s="88">
        <f t="shared" si="2"/>
        <v>1.4056014485899346</v>
      </c>
    </row>
    <row r="37" spans="1:11" ht="24.95" customHeight="1" thickBot="1" x14ac:dyDescent="0.3">
      <c r="A37" s="48" t="s">
        <v>67</v>
      </c>
      <c r="B37" s="49" t="s">
        <v>68</v>
      </c>
      <c r="C37" s="50"/>
      <c r="D37" s="51"/>
      <c r="E37" s="26"/>
      <c r="F37" s="51"/>
      <c r="G37" s="31"/>
    </row>
    <row r="38" spans="1:11" ht="24.95" customHeight="1" thickBot="1" x14ac:dyDescent="0.3">
      <c r="A38" s="11" t="s">
        <v>50</v>
      </c>
      <c r="B38" s="7" t="s">
        <v>38</v>
      </c>
      <c r="C38" s="46">
        <v>1538060.69</v>
      </c>
      <c r="D38" s="47">
        <v>1062690.56</v>
      </c>
      <c r="E38" s="26">
        <f>D38/C38/100%</f>
        <v>0.69092888655778606</v>
      </c>
      <c r="F38" s="47">
        <v>469197.77</v>
      </c>
      <c r="G38" s="31">
        <f t="shared" si="2"/>
        <v>2.2649096563267981</v>
      </c>
    </row>
    <row r="39" spans="1:11" ht="24.95" customHeight="1" thickBot="1" x14ac:dyDescent="0.3">
      <c r="A39" s="107" t="s">
        <v>51</v>
      </c>
      <c r="B39" s="108" t="s">
        <v>39</v>
      </c>
      <c r="C39" s="106">
        <v>1835479.27</v>
      </c>
      <c r="D39" s="19">
        <v>1213781.81</v>
      </c>
      <c r="E39" s="82">
        <f>D39/C39/100%</f>
        <v>0.66128875974720214</v>
      </c>
      <c r="F39" s="19">
        <v>1187325.42</v>
      </c>
      <c r="G39" s="31">
        <f t="shared" si="2"/>
        <v>1.0222823410956705</v>
      </c>
      <c r="I39" s="3"/>
      <c r="J39" s="4"/>
      <c r="K39" s="4"/>
    </row>
    <row r="40" spans="1:11" ht="24.95" customHeight="1" thickBot="1" x14ac:dyDescent="0.3">
      <c r="A40" s="124" t="s">
        <v>52</v>
      </c>
      <c r="B40" s="125" t="s">
        <v>53</v>
      </c>
      <c r="C40" s="126">
        <v>143622.85999999999</v>
      </c>
      <c r="D40" s="35">
        <v>95643.56</v>
      </c>
      <c r="E40" s="127">
        <f>D40/C40/100%</f>
        <v>0.66593549244180217</v>
      </c>
      <c r="F40" s="35">
        <v>31093.119999999999</v>
      </c>
      <c r="G40" s="55">
        <f t="shared" si="2"/>
        <v>3.076036113455324</v>
      </c>
      <c r="I40" s="3"/>
      <c r="J40" s="4"/>
      <c r="K40" s="4"/>
    </row>
    <row r="41" spans="1:11" ht="24.95" customHeight="1" thickBot="1" x14ac:dyDescent="0.3">
      <c r="A41" s="11" t="s">
        <v>79</v>
      </c>
      <c r="B41" s="7" t="s">
        <v>80</v>
      </c>
      <c r="C41" s="17">
        <v>765.44</v>
      </c>
      <c r="D41" s="21">
        <v>4717.3100000000004</v>
      </c>
      <c r="E41" s="82">
        <f>D41/C41/100%</f>
        <v>6.1628736413043477</v>
      </c>
      <c r="F41" s="47">
        <v>6701.79</v>
      </c>
      <c r="G41" s="31">
        <f t="shared" si="2"/>
        <v>0.70388806572572404</v>
      </c>
      <c r="I41" s="3"/>
      <c r="J41" s="4"/>
      <c r="K41" s="4"/>
    </row>
    <row r="42" spans="1:11" ht="24.95" customHeight="1" thickBot="1" x14ac:dyDescent="0.3">
      <c r="A42" s="11" t="s">
        <v>72</v>
      </c>
      <c r="B42" s="7" t="s">
        <v>73</v>
      </c>
      <c r="C42" s="17">
        <v>0</v>
      </c>
      <c r="D42" s="21">
        <v>600</v>
      </c>
      <c r="E42" s="82"/>
      <c r="F42" s="21"/>
      <c r="G42" s="31"/>
      <c r="I42" s="3"/>
      <c r="J42" s="4"/>
      <c r="K42" s="4"/>
    </row>
    <row r="43" spans="1:11" ht="36.75" thickBot="1" x14ac:dyDescent="0.3">
      <c r="A43" s="11" t="s">
        <v>40</v>
      </c>
      <c r="B43" s="7" t="s">
        <v>41</v>
      </c>
      <c r="C43" s="17">
        <v>-7030.64</v>
      </c>
      <c r="D43" s="75">
        <v>-14479.99</v>
      </c>
      <c r="E43" s="82">
        <f t="shared" ref="E43" si="10">D43/C43/100%</f>
        <v>2.0595550333966748</v>
      </c>
      <c r="F43" s="21">
        <v>-2553.12</v>
      </c>
      <c r="G43" s="31">
        <f>D43/F43</f>
        <v>5.6714882183367799</v>
      </c>
      <c r="I43" s="4"/>
      <c r="J43" s="4"/>
      <c r="K43" s="3"/>
    </row>
    <row r="45" spans="1:11" x14ac:dyDescent="0.25">
      <c r="A45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2025-05-15T09:39:56Z</cp:lastPrinted>
  <dcterms:created xsi:type="dcterms:W3CDTF">2017-12-11T14:03:53Z</dcterms:created>
  <dcterms:modified xsi:type="dcterms:W3CDTF">2025-07-10T09:33:09Z</dcterms:modified>
</cp:coreProperties>
</file>